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activeTab="2"/>
  </bookViews>
  <sheets>
    <sheet name="Лист1" sheetId="1" r:id="rId1"/>
    <sheet name="Лист2" sheetId="2" r:id="rId2"/>
    <sheet name="Лист3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3" l="1"/>
  <c r="I5" i="3" l="1"/>
  <c r="J5" i="3" l="1"/>
  <c r="K5" i="3" s="1"/>
  <c r="M5" i="3"/>
  <c r="I8" i="3" s="1"/>
  <c r="F16" i="2"/>
  <c r="E16" i="2"/>
  <c r="F6" i="2"/>
  <c r="G6" i="2" s="1"/>
  <c r="F5" i="2"/>
  <c r="G5" i="2" s="1"/>
  <c r="G7" i="2" s="1"/>
  <c r="E6" i="1"/>
  <c r="F6" i="1" s="1"/>
  <c r="G6" i="1" s="1"/>
  <c r="E5" i="1"/>
  <c r="F5" i="1" s="1"/>
  <c r="G5" i="1" s="1"/>
  <c r="G7" i="1" l="1"/>
</calcChain>
</file>

<file path=xl/sharedStrings.xml><?xml version="1.0" encoding="utf-8"?>
<sst xmlns="http://schemas.openxmlformats.org/spreadsheetml/2006/main" count="47" uniqueCount="35">
  <si>
    <t>Сравнительный анализ коммерческих предложений по реализации ИП:</t>
  </si>
  <si>
    <r>
      <t xml:space="preserve">УСЛУГА\ПОСТАВЩИК                                     </t>
    </r>
    <r>
      <rPr>
        <sz val="12"/>
        <color rgb="FFFF0000"/>
        <rFont val="Times New Roman"/>
        <family val="1"/>
        <charset val="204"/>
      </rPr>
      <t xml:space="preserve">  </t>
    </r>
    <r>
      <rPr>
        <i/>
        <sz val="12"/>
        <color rgb="FFFF0000"/>
        <rFont val="Times New Roman"/>
        <family val="1"/>
        <charset val="204"/>
      </rPr>
      <t xml:space="preserve">  с НДС</t>
    </r>
  </si>
  <si>
    <t>ед.изм. шт.</t>
  </si>
  <si>
    <t>ВИТЖЕН, цена от 08.12.2023г.</t>
  </si>
  <si>
    <t>ООО "КО-БИТ"", цена от 04.12.2023г.</t>
  </si>
  <si>
    <t>ИК "ЭКСПЕРТ-ПРОЕКТ", цена от 05.12.2023г.</t>
  </si>
  <si>
    <t>Средняя стоимость</t>
  </si>
  <si>
    <t>Итого установка 700 ПУ</t>
  </si>
  <si>
    <t>Комплекс работ по замене/установке однофазного прибора учета электрической энергии в г. Тольятти</t>
  </si>
  <si>
    <t>Комплекс работ по замене/установке однофазного прибора учета электрической энергии в г. Похвистнево</t>
  </si>
  <si>
    <t>Начальник финансово-экономического отдела</t>
  </si>
  <si>
    <t>Е.В. Симакина</t>
  </si>
  <si>
    <t>№</t>
  </si>
  <si>
    <t xml:space="preserve">Наименование товара (работ, услуг) 
</t>
  </si>
  <si>
    <t>Основыне характеристи объекта закупки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</si>
  <si>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</si>
  <si>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</si>
  <si>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</si>
  <si>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</si>
  <si>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</si>
  <si>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</si>
  <si>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</si>
  <si>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</si>
  <si>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</si>
  <si>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</si>
  <si>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</si>
  <si>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</si>
  <si>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в соответствии с Техническим заданием</t>
  </si>
  <si>
    <t>рублей</t>
  </si>
  <si>
    <t>Обоснование начальной (максимальной) цены Договор на поставку фальцевальной машины</t>
  </si>
  <si>
    <t>шт</t>
  </si>
  <si>
    <t>Ед. изм.</t>
  </si>
  <si>
    <t xml:space="preserve">
Поставка фальцевальной машины
</t>
  </si>
  <si>
    <t xml:space="preserve">Приложение № 2 к Извещению                                                                                                                                                    «УТВЕРЖДАЮ»
Генеральный директор ООО «ТЭС»
________________ / Ярцев А.В./
</t>
  </si>
  <si>
    <t>В результате  Н(М)Ц договора (включая НДС) составляет: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</si>
</sst>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7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4" fontId="14" fillId="0" borderId="0" xfId="0" applyNumberFormat="1" applyFont="1" applyAlignment="1">
      <alignment vertical="center"/>
    </xf>
    <xf numFmtId="164" fontId="9" fillId="0" borderId="0" xfId="0" applyNumberFormat="1" applyFo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4" fontId="10" fillId="0" borderId="0" xfId="0" applyNumberFormat="1" applyFont="1"/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0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123824</xdr:colOff>
      <xdr:row>3</xdr:row>
      <xdr:rowOff>1562100</xdr:rowOff>
    </xdr:from>
    <xdr:to>
      <xdr:col>10</xdr:col>
      <xdr:colOff>1390649</xdr:colOff>
      <xdr:row>3</xdr:row>
      <xdr:rowOff>2019300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7947FD6A-EFAA-44F0-935C-19FA40D3F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0553699" y="2828925"/>
          <a:ext cx="12668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19051</xdr:colOff>
      <xdr:row>3</xdr:row>
      <xdr:rowOff>1409700</xdr:rowOff>
    </xdr:from>
    <xdr:to>
      <xdr:col>9</xdr:col>
      <xdr:colOff>1724025</xdr:colOff>
      <xdr:row>3</xdr:row>
      <xdr:rowOff>2105025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9534EE3-EC51-4C9D-B9C5-016780A71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9248776" y="2676525"/>
          <a:ext cx="170497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F13" sqref="F13"/>
    </sheetView>
  </sheetViews>
  <sheetFormatPr defaultRowHeight="15" x14ac:dyDescent="0.25"/>
  <cols>
    <col min="1" max="1" width="58" style="1" customWidth="1"/>
    <col min="2" max="2" width="10.28515625" style="1" customWidth="1"/>
    <col min="3" max="3" width="23" style="1" customWidth="1"/>
    <col min="4" max="4" width="27.28515625" style="1" customWidth="1"/>
    <col min="5" max="5" width="25.28515625" style="1" customWidth="1"/>
    <col min="6" max="6" width="17.7109375" style="1" customWidth="1"/>
    <col min="7" max="7" width="22.5703125" style="1" customWidth="1"/>
    <col min="8" max="16384" width="9.140625" style="1"/>
  </cols>
  <sheetData>
    <row r="2" spans="1:7" ht="23.25" x14ac:dyDescent="0.35">
      <c r="B2" s="2" t="s">
        <v>0</v>
      </c>
    </row>
    <row r="3" spans="1:7" ht="23.25" x14ac:dyDescent="0.35">
      <c r="B3" s="3"/>
    </row>
    <row r="4" spans="1:7" ht="47.25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</row>
    <row r="5" spans="1:7" ht="31.5" x14ac:dyDescent="0.25">
      <c r="A5" s="5" t="s">
        <v>8</v>
      </c>
      <c r="B5" s="4">
        <v>1</v>
      </c>
      <c r="C5" s="6">
        <v>1380</v>
      </c>
      <c r="D5" s="6">
        <v>2200</v>
      </c>
      <c r="E5" s="6">
        <f>3000*1.2</f>
        <v>3600</v>
      </c>
      <c r="F5" s="6">
        <f>AVERAGE(C5:E5)</f>
        <v>2393.3333333333335</v>
      </c>
      <c r="G5" s="7">
        <f>F5*100</f>
        <v>239333.33333333334</v>
      </c>
    </row>
    <row r="6" spans="1:7" ht="31.5" x14ac:dyDescent="0.25">
      <c r="A6" s="8" t="s">
        <v>9</v>
      </c>
      <c r="B6" s="4">
        <v>1</v>
      </c>
      <c r="C6" s="6">
        <v>1500</v>
      </c>
      <c r="D6" s="6">
        <v>2400</v>
      </c>
      <c r="E6" s="6">
        <f>3000*1.2</f>
        <v>3600</v>
      </c>
      <c r="F6" s="6">
        <f>AVERAGE(C6:E6)</f>
        <v>2500</v>
      </c>
      <c r="G6" s="7">
        <f>F6*600</f>
        <v>1500000</v>
      </c>
    </row>
    <row r="7" spans="1:7" ht="15.75" x14ac:dyDescent="0.25">
      <c r="A7" s="9"/>
      <c r="B7" s="9"/>
      <c r="F7" s="7"/>
      <c r="G7" s="7">
        <f>SUM(G5:G6)</f>
        <v>1739333.3333333333</v>
      </c>
    </row>
    <row r="8" spans="1:7" ht="15.75" x14ac:dyDescent="0.25">
      <c r="A8" s="9"/>
      <c r="B8" s="9"/>
      <c r="F8" s="7"/>
    </row>
    <row r="9" spans="1:7" ht="15.75" x14ac:dyDescent="0.25">
      <c r="A9" s="9"/>
      <c r="B9" s="9"/>
      <c r="F9" s="7"/>
    </row>
    <row r="10" spans="1:7" x14ac:dyDescent="0.25">
      <c r="E10" s="7"/>
    </row>
    <row r="11" spans="1:7" ht="18.75" x14ac:dyDescent="0.3">
      <c r="A11" s="10" t="s">
        <v>10</v>
      </c>
      <c r="B11" s="10"/>
      <c r="C11" s="10" t="s">
        <v>11</v>
      </c>
      <c r="D11" s="10"/>
    </row>
    <row r="12" spans="1:7" x14ac:dyDescent="0.25">
      <c r="A12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workbookViewId="0">
      <selection activeCell="E14" sqref="E14"/>
    </sheetView>
  </sheetViews>
  <sheetFormatPr defaultRowHeight="15" x14ac:dyDescent="0.25"/>
  <cols>
    <col min="1" max="1" width="58" style="1" customWidth="1"/>
    <col min="2" max="2" width="10.28515625" style="1" customWidth="1"/>
    <col min="3" max="3" width="23" style="1" customWidth="1"/>
    <col min="4" max="4" width="27.28515625" style="1" customWidth="1"/>
    <col min="5" max="5" width="25.28515625" style="1" customWidth="1"/>
    <col min="6" max="6" width="17.7109375" style="1" customWidth="1"/>
    <col min="7" max="7" width="22.5703125" style="1" customWidth="1"/>
    <col min="8" max="16384" width="9.140625" style="1"/>
  </cols>
  <sheetData>
    <row r="2" spans="1:7" ht="23.25" x14ac:dyDescent="0.35">
      <c r="B2" s="2" t="s">
        <v>0</v>
      </c>
    </row>
    <row r="3" spans="1:7" ht="23.25" x14ac:dyDescent="0.35">
      <c r="B3" s="3"/>
    </row>
    <row r="4" spans="1:7" ht="47.25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</row>
    <row r="5" spans="1:7" ht="31.5" x14ac:dyDescent="0.25">
      <c r="A5" s="5" t="s">
        <v>8</v>
      </c>
      <c r="B5" s="4">
        <v>1</v>
      </c>
      <c r="C5" s="6">
        <v>1380</v>
      </c>
      <c r="D5" s="6">
        <v>2200</v>
      </c>
      <c r="E5" s="6">
        <v>1300</v>
      </c>
      <c r="F5" s="6">
        <f>AVERAGE(C5:E5)</f>
        <v>1626.6666666666667</v>
      </c>
      <c r="G5" s="7">
        <f>F5*100</f>
        <v>162666.66666666669</v>
      </c>
    </row>
    <row r="6" spans="1:7" ht="31.5" x14ac:dyDescent="0.25">
      <c r="A6" s="8" t="s">
        <v>9</v>
      </c>
      <c r="B6" s="4">
        <v>1</v>
      </c>
      <c r="C6" s="6">
        <v>1500</v>
      </c>
      <c r="D6" s="6">
        <v>2400</v>
      </c>
      <c r="E6" s="6">
        <v>1300</v>
      </c>
      <c r="F6" s="6">
        <f>AVERAGE(C6:E6)</f>
        <v>1733.3333333333333</v>
      </c>
      <c r="G6" s="7">
        <f>F6*600</f>
        <v>1040000</v>
      </c>
    </row>
    <row r="7" spans="1:7" ht="15.75" x14ac:dyDescent="0.25">
      <c r="A7" s="9"/>
      <c r="B7" s="9"/>
      <c r="F7" s="7"/>
      <c r="G7" s="7">
        <f>SUM(G5:G6)</f>
        <v>1202666.6666666667</v>
      </c>
    </row>
    <row r="8" spans="1:7" ht="15.75" x14ac:dyDescent="0.25">
      <c r="A8" s="9"/>
      <c r="B8" s="9"/>
      <c r="F8" s="7"/>
    </row>
    <row r="9" spans="1:7" ht="15.75" x14ac:dyDescent="0.25">
      <c r="A9" s="9"/>
      <c r="B9" s="9"/>
      <c r="F9" s="7"/>
    </row>
    <row r="10" spans="1:7" x14ac:dyDescent="0.25">
      <c r="E10" s="7"/>
    </row>
    <row r="11" spans="1:7" ht="18.75" x14ac:dyDescent="0.3">
      <c r="A11" s="10" t="s">
        <v>10</v>
      </c>
      <c r="B11" s="10"/>
      <c r="C11" s="10" t="s">
        <v>11</v>
      </c>
      <c r="D11" s="10"/>
    </row>
    <row r="12" spans="1:7" x14ac:dyDescent="0.25">
      <c r="A12" s="11"/>
    </row>
    <row r="16" spans="1:7" x14ac:dyDescent="0.25">
      <c r="E16" s="1">
        <f>1400000/700</f>
        <v>2000</v>
      </c>
      <c r="F16" s="1">
        <f>2000*1.2</f>
        <v>2400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workbookViewId="0">
      <selection activeCell="D11" sqref="D11"/>
    </sheetView>
  </sheetViews>
  <sheetFormatPr defaultColWidth="9.140625" defaultRowHeight="12.75" x14ac:dyDescent="0.2"/>
  <cols>
    <col min="1" max="1" width="3.140625" style="12" bestFit="1" customWidth="1"/>
    <col min="2" max="2" width="31" style="12" bestFit="1" customWidth="1"/>
    <col min="3" max="3" width="20.5703125" style="12" bestFit="1" customWidth="1"/>
    <col min="4" max="4" width="14.5703125" style="12" customWidth="1"/>
    <col min="5" max="5" width="8.85546875" style="12" bestFit="1" customWidth="1"/>
    <col min="6" max="6" width="15.5703125" style="12" bestFit="1" customWidth="1"/>
    <col min="7" max="7" width="16.28515625" style="12" bestFit="1" customWidth="1"/>
    <col min="8" max="8" width="19" style="12" customWidth="1"/>
    <col min="9" max="9" width="18.140625" style="12" bestFit="1" customWidth="1"/>
    <col min="10" max="10" width="26" style="12" customWidth="1"/>
    <col min="11" max="11" width="21.42578125" style="12" customWidth="1"/>
    <col min="12" max="12" width="11.28515625" style="12" bestFit="1" customWidth="1"/>
    <col min="13" max="13" width="16.28515625" style="12" bestFit="1" customWidth="1"/>
    <col min="14" max="14" width="11.85546875" style="12" bestFit="1" customWidth="1"/>
    <col min="15" max="15" width="8.85546875" style="12" bestFit="1" customWidth="1"/>
    <col min="16" max="16" width="20.42578125" style="12" bestFit="1" customWidth="1"/>
    <col min="17" max="17" width="4.7109375" style="12" bestFit="1" customWidth="1"/>
    <col min="18" max="18" width="12.28515625" style="12" bestFit="1" customWidth="1"/>
    <col min="19" max="20" width="9.140625" style="12"/>
    <col min="21" max="21" width="10.42578125" style="12" bestFit="1" customWidth="1"/>
    <col min="22" max="16384" width="9.140625" style="12"/>
  </cols>
  <sheetData>
    <row r="1" spans="1:21" ht="69.75" customHeight="1" x14ac:dyDescent="0.2">
      <c r="B1" s="42"/>
      <c r="I1" s="35" t="s">
        <v>33</v>
      </c>
      <c r="J1" s="35"/>
      <c r="K1" s="35"/>
      <c r="L1" s="35"/>
      <c r="M1" s="35"/>
    </row>
    <row r="2" spans="1:21" ht="15.75" x14ac:dyDescent="0.2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21" ht="14.25" x14ac:dyDescent="0.2">
      <c r="A3" s="37" t="s">
        <v>12</v>
      </c>
      <c r="B3" s="37" t="s">
        <v>13</v>
      </c>
      <c r="C3" s="37" t="s">
        <v>14</v>
      </c>
      <c r="D3" s="37" t="s">
        <v>31</v>
      </c>
      <c r="E3" s="37" t="s">
        <v>15</v>
      </c>
      <c r="F3" s="38" t="s">
        <v>16</v>
      </c>
      <c r="G3" s="39"/>
      <c r="H3" s="39"/>
      <c r="I3" s="40" t="s">
        <v>17</v>
      </c>
      <c r="J3" s="40"/>
      <c r="K3" s="40"/>
      <c r="L3" s="41" t="s">
        <v>18</v>
      </c>
      <c r="M3" s="41"/>
    </row>
    <row r="4" spans="1:21" ht="171" x14ac:dyDescent="0.2">
      <c r="A4" s="37"/>
      <c r="B4" s="37"/>
      <c r="C4" s="37"/>
      <c r="D4" s="37"/>
      <c r="E4" s="37"/>
      <c r="F4" s="13" t="s">
        <v>19</v>
      </c>
      <c r="G4" s="13" t="s">
        <v>20</v>
      </c>
      <c r="H4" s="13" t="s">
        <v>21</v>
      </c>
      <c r="I4" s="13" t="s">
        <v>22</v>
      </c>
      <c r="J4" s="13" t="s">
        <v>23</v>
      </c>
      <c r="K4" s="13" t="s">
        <v>24</v>
      </c>
      <c r="L4" s="14" t="s">
        <v>25</v>
      </c>
      <c r="M4" s="14" t="s">
        <v>26</v>
      </c>
    </row>
    <row r="5" spans="1:21" s="22" customFormat="1" ht="75" x14ac:dyDescent="0.25">
      <c r="A5" s="15">
        <v>1</v>
      </c>
      <c r="B5" s="16" t="s">
        <v>32</v>
      </c>
      <c r="C5" s="17" t="s">
        <v>27</v>
      </c>
      <c r="D5" s="5" t="s">
        <v>30</v>
      </c>
      <c r="E5" s="18">
        <v>1</v>
      </c>
      <c r="F5" s="19">
        <v>844900</v>
      </c>
      <c r="G5" s="19">
        <v>850000</v>
      </c>
      <c r="H5" s="19">
        <v>855100</v>
      </c>
      <c r="I5" s="19">
        <f>AVERAGE(F5:H5)</f>
        <v>850000</v>
      </c>
      <c r="J5" s="20">
        <f>SQRT(((SUM((POWER(H5-I5,2)),(POWER(G5-I5,2)),(POWER(F5-I5,2)),))/(COLUMNS(F5:H5)-1)))</f>
        <v>5100</v>
      </c>
      <c r="K5" s="20">
        <f>J5/I5*100</f>
        <v>0.6</v>
      </c>
      <c r="L5" s="21">
        <f>I5</f>
        <v>850000</v>
      </c>
      <c r="M5" s="29">
        <f>L5*E5</f>
        <v>850000</v>
      </c>
    </row>
    <row r="6" spans="1:21" ht="15" x14ac:dyDescent="0.2">
      <c r="A6" s="30"/>
      <c r="B6" s="30"/>
      <c r="C6" s="30"/>
      <c r="D6" s="30"/>
      <c r="E6" s="31"/>
      <c r="F6" s="31"/>
      <c r="G6" s="31"/>
      <c r="H6" s="31"/>
      <c r="I6" s="31"/>
      <c r="J6" s="31"/>
      <c r="K6" s="31"/>
      <c r="L6" s="31"/>
      <c r="M6" s="23"/>
      <c r="P6" s="24"/>
      <c r="Q6" s="24"/>
      <c r="R6" s="24"/>
      <c r="S6" s="24"/>
      <c r="T6" s="24"/>
      <c r="U6" s="24"/>
    </row>
    <row r="7" spans="1:21" ht="15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23"/>
      <c r="P7" s="24"/>
      <c r="Q7" s="24"/>
      <c r="R7" s="24"/>
      <c r="S7" s="24"/>
      <c r="T7" s="24"/>
      <c r="U7" s="24"/>
    </row>
    <row r="8" spans="1:21" ht="15.75" x14ac:dyDescent="0.2">
      <c r="A8" s="32" t="s">
        <v>34</v>
      </c>
      <c r="B8" s="33"/>
      <c r="C8" s="33"/>
      <c r="D8" s="33"/>
      <c r="E8" s="33"/>
      <c r="F8" s="33"/>
      <c r="G8" s="33"/>
      <c r="H8" s="34"/>
      <c r="I8" s="29">
        <f>M5</f>
        <v>850000</v>
      </c>
      <c r="J8" s="25" t="s">
        <v>28</v>
      </c>
      <c r="K8" s="25"/>
      <c r="L8" s="25"/>
      <c r="M8" s="26"/>
      <c r="P8" s="24"/>
      <c r="Q8" s="24"/>
      <c r="R8" s="24"/>
      <c r="S8" s="24"/>
      <c r="T8" s="24"/>
      <c r="U8" s="24"/>
    </row>
    <row r="9" spans="1:21" x14ac:dyDescent="0.2">
      <c r="P9" s="24"/>
      <c r="Q9" s="24"/>
      <c r="R9" s="24"/>
      <c r="S9" s="24"/>
      <c r="T9" s="24"/>
      <c r="U9" s="24"/>
    </row>
    <row r="10" spans="1:21" x14ac:dyDescent="0.2">
      <c r="P10" s="24"/>
      <c r="Q10" s="24"/>
      <c r="R10" s="24"/>
      <c r="S10" s="24"/>
      <c r="T10" s="24"/>
      <c r="U10" s="24"/>
    </row>
    <row r="11" spans="1:21" ht="15.75" x14ac:dyDescent="0.25">
      <c r="F11" s="28"/>
      <c r="G11" s="28"/>
      <c r="H11" s="28"/>
      <c r="P11" s="24"/>
      <c r="Q11" s="24"/>
      <c r="R11" s="24"/>
      <c r="S11" s="24"/>
      <c r="T11" s="24"/>
      <c r="U11" s="24"/>
    </row>
    <row r="12" spans="1:21" x14ac:dyDescent="0.2">
      <c r="P12" s="24"/>
      <c r="Q12" s="24"/>
      <c r="R12" s="24"/>
      <c r="S12" s="24"/>
      <c r="T12" s="24"/>
      <c r="U12" s="24"/>
    </row>
    <row r="13" spans="1:21" ht="15.75" x14ac:dyDescent="0.25">
      <c r="B13" s="27"/>
      <c r="C13" s="27"/>
      <c r="D13" s="27"/>
      <c r="E13" s="27"/>
      <c r="P13" s="24"/>
      <c r="Q13" s="24"/>
      <c r="R13" s="24"/>
      <c r="S13" s="24"/>
      <c r="T13" s="24"/>
      <c r="U13" s="24"/>
    </row>
  </sheetData>
  <mergeCells count="12">
    <mergeCell ref="A6:L7"/>
    <mergeCell ref="A8:H8"/>
    <mergeCell ref="I1:M1"/>
    <mergeCell ref="A2:M2"/>
    <mergeCell ref="A3:A4"/>
    <mergeCell ref="B3:B4"/>
    <mergeCell ref="C3:C4"/>
    <mergeCell ref="D3:D4"/>
    <mergeCell ref="E3:E4"/>
    <mergeCell ref="F3:H3"/>
    <mergeCell ref="I3:K3"/>
    <mergeCell ref="L3:M3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Симакина</dc:creator>
  <cp:lastModifiedBy>Дмитрий Богряков</cp:lastModifiedBy>
  <cp:lastPrinted>2025-01-27T08:33:38Z</cp:lastPrinted>
  <dcterms:created xsi:type="dcterms:W3CDTF">2024-01-11T04:51:32Z</dcterms:created>
  <dcterms:modified xsi:type="dcterms:W3CDTF">2025-01-27T08:34:07Z</dcterms:modified>
</cp:coreProperties>
</file>